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The Data, part 1" sheetId="2" r:id="rId1"/>
    <sheet name="Analysis, part 1." sheetId="1" r:id="rId2"/>
    <sheet name="The Data, part 2" sheetId="4" r:id="rId3"/>
    <sheet name="Analysis, part 2" sheetId="3" r:id="rId4"/>
    <sheet name="Blad1" sheetId="5" r:id="rId5"/>
  </sheets>
  <calcPr calcId="124519"/>
</workbook>
</file>

<file path=xl/calcChain.xml><?xml version="1.0" encoding="utf-8"?>
<calcChain xmlns="http://schemas.openxmlformats.org/spreadsheetml/2006/main">
  <c r="V30" i="3"/>
  <c r="V29"/>
  <c r="W29" s="1"/>
  <c r="W27"/>
  <c r="W26"/>
  <c r="V27"/>
  <c r="V26"/>
  <c r="N3"/>
  <c r="F29"/>
  <c r="N4" i="1"/>
  <c r="N5"/>
  <c r="N6"/>
  <c r="N7"/>
  <c r="N3"/>
  <c r="W30" i="3" l="1"/>
  <c r="G25"/>
  <c r="G24"/>
  <c r="G22"/>
  <c r="G21"/>
  <c r="K4"/>
  <c r="L4" s="1"/>
  <c r="K5"/>
  <c r="L5" s="1"/>
  <c r="K6"/>
  <c r="L6" s="1"/>
  <c r="K7"/>
  <c r="L7" s="1"/>
  <c r="K3"/>
  <c r="L3" s="1"/>
  <c r="J4"/>
  <c r="J5"/>
  <c r="J6"/>
  <c r="J7"/>
  <c r="J3"/>
  <c r="I4"/>
  <c r="M4" s="1"/>
  <c r="I5"/>
  <c r="M5" s="1"/>
  <c r="I6"/>
  <c r="M6" s="1"/>
  <c r="I7"/>
  <c r="M7" s="1"/>
  <c r="I3"/>
  <c r="M3" s="1"/>
  <c r="T26" i="1"/>
  <c r="T25"/>
  <c r="T23"/>
  <c r="T22"/>
  <c r="N7" i="3" l="1"/>
  <c r="N4"/>
  <c r="N6"/>
  <c r="N5"/>
  <c r="M6" i="1"/>
  <c r="J6"/>
  <c r="J3"/>
  <c r="M3"/>
  <c r="J7"/>
  <c r="M7"/>
  <c r="M5"/>
  <c r="J5"/>
  <c r="M4"/>
  <c r="J4"/>
</calcChain>
</file>

<file path=xl/sharedStrings.xml><?xml version="1.0" encoding="utf-8"?>
<sst xmlns="http://schemas.openxmlformats.org/spreadsheetml/2006/main" count="55" uniqueCount="14">
  <si>
    <t>A</t>
  </si>
  <si>
    <t>B</t>
  </si>
  <si>
    <t xml:space="preserve">Mean </t>
  </si>
  <si>
    <t>SD</t>
  </si>
  <si>
    <t>Max</t>
  </si>
  <si>
    <t>Min</t>
  </si>
  <si>
    <t xml:space="preserve">Slope: </t>
  </si>
  <si>
    <t>Err</t>
  </si>
  <si>
    <t>Rounded</t>
  </si>
  <si>
    <t>Intercept:</t>
  </si>
  <si>
    <t>Mean-Exp</t>
  </si>
  <si>
    <t>SD/SQRT 5</t>
  </si>
  <si>
    <t>Slope</t>
  </si>
  <si>
    <t>Intercept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</si>
</sst>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3927515310586204"/>
                  <c:y val="-1.544947506561681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plus>
              <c:numRef>
                <c:f>'Analysis, part 1.'!$N$3:$N$7</c:f>
                <c:numCache>
                  <c:formatCode>General</c:formatCode>
                  <c:ptCount val="5"/>
                  <c:pt idx="0">
                    <c:v>0.15564703659241255</c:v>
                  </c:pt>
                  <c:pt idx="1">
                    <c:v>0.12200819644597689</c:v>
                  </c:pt>
                  <c:pt idx="2">
                    <c:v>6.319810123730378E-2</c:v>
                  </c:pt>
                  <c:pt idx="3">
                    <c:v>0.17162750362339965</c:v>
                  </c:pt>
                  <c:pt idx="4">
                    <c:v>0.15251229458637028</c:v>
                  </c:pt>
                </c:numCache>
              </c:numRef>
            </c:plus>
            <c:minus>
              <c:numRef>
                <c:f>'Analysis, part 1.'!$N$3:$N$7</c:f>
                <c:numCache>
                  <c:formatCode>General</c:formatCode>
                  <c:ptCount val="5"/>
                  <c:pt idx="0">
                    <c:v>0.15564703659241255</c:v>
                  </c:pt>
                  <c:pt idx="1">
                    <c:v>0.12200819644597689</c:v>
                  </c:pt>
                  <c:pt idx="2">
                    <c:v>6.319810123730378E-2</c:v>
                  </c:pt>
                  <c:pt idx="3">
                    <c:v>0.17162750362339965</c:v>
                  </c:pt>
                  <c:pt idx="4">
                    <c:v>0.15251229458637028</c:v>
                  </c:pt>
                </c:numCache>
              </c:numRef>
            </c:minus>
          </c:errBars>
          <c:xVal>
            <c:numRef>
              <c:f>'Analysis, part 1.'!$I$3:$I$7</c:f>
              <c:numCache>
                <c:formatCode>General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1.'!$J$3:$J$7</c:f>
              <c:numCache>
                <c:formatCode>0.000</c:formatCode>
                <c:ptCount val="5"/>
                <c:pt idx="0">
                  <c:v>1.6260000000000001</c:v>
                </c:pt>
                <c:pt idx="1">
                  <c:v>2.1160000000000001</c:v>
                </c:pt>
                <c:pt idx="2">
                  <c:v>2.2819999999999996</c:v>
                </c:pt>
                <c:pt idx="3">
                  <c:v>2.734</c:v>
                </c:pt>
                <c:pt idx="4">
                  <c:v>3.4</c:v>
                </c:pt>
              </c:numCache>
            </c:numRef>
          </c:yVal>
        </c:ser>
        <c:axId val="35074816"/>
        <c:axId val="35076352"/>
      </c:scatterChart>
      <c:valAx>
        <c:axId val="350748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076352"/>
        <c:crosses val="autoZero"/>
        <c:crossBetween val="midCat"/>
      </c:valAx>
      <c:valAx>
        <c:axId val="35076352"/>
        <c:scaling>
          <c:orientation val="minMax"/>
        </c:scaling>
        <c:axPos val="l"/>
        <c:majorGridlines/>
        <c:numFmt formatCode="0.0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07481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'Analysis, part 1.'!$J$2</c:f>
              <c:strCache>
                <c:ptCount val="1"/>
                <c:pt idx="0">
                  <c:v>Mean 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'Analysis, part 1.'!$M$3:$M$7</c:f>
                <c:numCache>
                  <c:formatCode>General</c:formatCode>
                  <c:ptCount val="5"/>
                  <c:pt idx="0">
                    <c:v>0.3480373543170317</c:v>
                  </c:pt>
                  <c:pt idx="1">
                    <c:v>0.2728186210653526</c:v>
                  </c:pt>
                  <c:pt idx="2">
                    <c:v>0.14131525041552481</c:v>
                  </c:pt>
                  <c:pt idx="3">
                    <c:v>0.3837707649105131</c:v>
                  </c:pt>
                  <c:pt idx="4">
                    <c:v>0.34102785809959713</c:v>
                  </c:pt>
                </c:numCache>
              </c:numRef>
            </c:plus>
            <c:minus>
              <c:numRef>
                <c:f>'Analysis, part 1.'!$M$3:$M$7</c:f>
                <c:numCache>
                  <c:formatCode>General</c:formatCode>
                  <c:ptCount val="5"/>
                  <c:pt idx="0">
                    <c:v>0.3480373543170317</c:v>
                  </c:pt>
                  <c:pt idx="1">
                    <c:v>0.2728186210653526</c:v>
                  </c:pt>
                  <c:pt idx="2">
                    <c:v>0.14131525041552481</c:v>
                  </c:pt>
                  <c:pt idx="3">
                    <c:v>0.3837707649105131</c:v>
                  </c:pt>
                  <c:pt idx="4">
                    <c:v>0.34102785809959713</c:v>
                  </c:pt>
                </c:numCache>
              </c:numRef>
            </c:minus>
          </c:errBars>
          <c:xVal>
            <c:numRef>
              <c:f>'Analysis, part 1.'!$I$3:$I$7</c:f>
              <c:numCache>
                <c:formatCode>General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1.'!$J$3:$J$7</c:f>
              <c:numCache>
                <c:formatCode>0.000</c:formatCode>
                <c:ptCount val="5"/>
                <c:pt idx="0">
                  <c:v>1.6260000000000001</c:v>
                </c:pt>
                <c:pt idx="1">
                  <c:v>2.1160000000000001</c:v>
                </c:pt>
                <c:pt idx="2">
                  <c:v>2.2819999999999996</c:v>
                </c:pt>
                <c:pt idx="3">
                  <c:v>2.734</c:v>
                </c:pt>
                <c:pt idx="4">
                  <c:v>3.4</c:v>
                </c:pt>
              </c:numCache>
            </c:numRef>
          </c:yVal>
        </c:ser>
        <c:ser>
          <c:idx val="1"/>
          <c:order val="1"/>
          <c:tx>
            <c:strRef>
              <c:f>'Analysis, part 1.'!$K$2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6847222222222242"/>
                  <c:y val="-2.619167395742200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1.'!$I$3:$I$7</c:f>
              <c:numCache>
                <c:formatCode>General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1.'!$K$3:$K$7</c:f>
              <c:numCache>
                <c:formatCode>General</c:formatCode>
                <c:ptCount val="5"/>
                <c:pt idx="0" formatCode="0.000">
                  <c:v>1.45</c:v>
                </c:pt>
                <c:pt idx="4" formatCode="0.000">
                  <c:v>3.5</c:v>
                </c:pt>
              </c:numCache>
            </c:numRef>
          </c:yVal>
        </c:ser>
        <c:ser>
          <c:idx val="2"/>
          <c:order val="2"/>
          <c:tx>
            <c:strRef>
              <c:f>'Analysis, part 1.'!$L$2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5713913988648929"/>
                  <c:y val="-5.309632070639057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1.'!$I$3:$I$7</c:f>
              <c:numCache>
                <c:formatCode>General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1.'!$L$3:$L$7</c:f>
              <c:numCache>
                <c:formatCode>General</c:formatCode>
                <c:ptCount val="5"/>
                <c:pt idx="0" formatCode="0.000">
                  <c:v>1.85</c:v>
                </c:pt>
                <c:pt idx="4" formatCode="0.000">
                  <c:v>3.05</c:v>
                </c:pt>
              </c:numCache>
            </c:numRef>
          </c:yVal>
        </c:ser>
        <c:axId val="35116160"/>
        <c:axId val="35117696"/>
      </c:scatterChart>
      <c:valAx>
        <c:axId val="35116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117696"/>
        <c:crosses val="autoZero"/>
        <c:crossBetween val="midCat"/>
      </c:valAx>
      <c:valAx>
        <c:axId val="35117696"/>
        <c:scaling>
          <c:orientation val="minMax"/>
        </c:scaling>
        <c:axPos val="l"/>
        <c:majorGridlines/>
        <c:numFmt formatCode="0.0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11616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02963692038498"/>
                  <c:y val="3.19327792359288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plus>
              <c:numRef>
                <c:f>'Analysis, part 2'!$L$3:$L$7</c:f>
                <c:numCache>
                  <c:formatCode>General</c:formatCode>
                  <c:ptCount val="5"/>
                  <c:pt idx="0">
                    <c:v>5.0059964043135449E-3</c:v>
                  </c:pt>
                  <c:pt idx="1">
                    <c:v>5.2952809179495231E-3</c:v>
                  </c:pt>
                  <c:pt idx="2">
                    <c:v>4.2825226210727544E-3</c:v>
                  </c:pt>
                  <c:pt idx="3">
                    <c:v>5.8086142925830751E-3</c:v>
                  </c:pt>
                  <c:pt idx="4">
                    <c:v>6.3796551630946078E-3</c:v>
                  </c:pt>
                </c:numCache>
              </c:numRef>
            </c:plus>
            <c:minus>
              <c:numRef>
                <c:f>'Analysis, part 2'!$L$3:$L$7</c:f>
                <c:numCache>
                  <c:formatCode>General</c:formatCode>
                  <c:ptCount val="5"/>
                  <c:pt idx="0">
                    <c:v>5.0059964043135449E-3</c:v>
                  </c:pt>
                  <c:pt idx="1">
                    <c:v>5.2952809179495231E-3</c:v>
                  </c:pt>
                  <c:pt idx="2">
                    <c:v>4.2825226210727544E-3</c:v>
                  </c:pt>
                  <c:pt idx="3">
                    <c:v>5.8086142925830751E-3</c:v>
                  </c:pt>
                  <c:pt idx="4">
                    <c:v>6.3796551630946078E-3</c:v>
                  </c:pt>
                </c:numCache>
              </c:numRef>
            </c:minus>
          </c:errBars>
          <c:xVal>
            <c:numRef>
              <c:f>'Analysis, part 2'!$I$3:$I$7</c:f>
              <c:numCache>
                <c:formatCode>0.000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2'!$J$3:$J$7</c:f>
              <c:numCache>
                <c:formatCode>0.0000</c:formatCode>
                <c:ptCount val="5"/>
                <c:pt idx="0">
                  <c:v>1.7784</c:v>
                </c:pt>
                <c:pt idx="1">
                  <c:v>2.0461999999999998</c:v>
                </c:pt>
                <c:pt idx="2">
                  <c:v>2.4458000000000002</c:v>
                </c:pt>
                <c:pt idx="3">
                  <c:v>2.7132000000000001</c:v>
                </c:pt>
                <c:pt idx="4">
                  <c:v>3.258</c:v>
                </c:pt>
              </c:numCache>
            </c:numRef>
          </c:yVal>
        </c:ser>
        <c:axId val="124251520"/>
        <c:axId val="124253312"/>
      </c:scatterChart>
      <c:valAx>
        <c:axId val="124251520"/>
        <c:scaling>
          <c:orientation val="minMax"/>
        </c:scaling>
        <c:axPos val="b"/>
        <c:numFmt formatCode="0.0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124253312"/>
        <c:crosses val="autoZero"/>
        <c:crossBetween val="midCat"/>
      </c:valAx>
      <c:valAx>
        <c:axId val="124253312"/>
        <c:scaling>
          <c:orientation val="minMax"/>
        </c:scaling>
        <c:axPos val="l"/>
        <c:majorGridlines/>
        <c:numFmt formatCode="0.00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12425152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'Analysis, part 2'!$N$2</c:f>
              <c:strCache>
                <c:ptCount val="1"/>
                <c:pt idx="0">
                  <c:v>Mean-Exp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plus>
              <c:numRef>
                <c:f>'Analysis, part 2'!$L$3:$L$7</c:f>
                <c:numCache>
                  <c:formatCode>General</c:formatCode>
                  <c:ptCount val="5"/>
                  <c:pt idx="0">
                    <c:v>5.0059964043135449E-3</c:v>
                  </c:pt>
                  <c:pt idx="1">
                    <c:v>5.2952809179495231E-3</c:v>
                  </c:pt>
                  <c:pt idx="2">
                    <c:v>4.2825226210727544E-3</c:v>
                  </c:pt>
                  <c:pt idx="3">
                    <c:v>5.8086142925830751E-3</c:v>
                  </c:pt>
                  <c:pt idx="4">
                    <c:v>6.3796551630946078E-3</c:v>
                  </c:pt>
                </c:numCache>
              </c:numRef>
            </c:plus>
            <c:minus>
              <c:numRef>
                <c:f>'Analysis, part 2'!$L$3:$L$7</c:f>
                <c:numCache>
                  <c:formatCode>General</c:formatCode>
                  <c:ptCount val="5"/>
                  <c:pt idx="0">
                    <c:v>5.0059964043135449E-3</c:v>
                  </c:pt>
                  <c:pt idx="1">
                    <c:v>5.2952809179495231E-3</c:v>
                  </c:pt>
                  <c:pt idx="2">
                    <c:v>4.2825226210727544E-3</c:v>
                  </c:pt>
                  <c:pt idx="3">
                    <c:v>5.8086142925830751E-3</c:v>
                  </c:pt>
                  <c:pt idx="4">
                    <c:v>6.3796551630946078E-3</c:v>
                  </c:pt>
                </c:numCache>
              </c:numRef>
            </c:minus>
          </c:errBars>
          <c:xVal>
            <c:numRef>
              <c:f>'Analysis, part 2'!$M$3:$M$7</c:f>
              <c:numCache>
                <c:formatCode>0.000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2'!$N$3:$N$7</c:f>
              <c:numCache>
                <c:formatCode>General</c:formatCode>
                <c:ptCount val="5"/>
                <c:pt idx="0">
                  <c:v>3.4000000000000696E-3</c:v>
                </c:pt>
                <c:pt idx="1">
                  <c:v>2.5999999999997137E-3</c:v>
                </c:pt>
                <c:pt idx="2">
                  <c:v>-6.9999999999970086E-4</c:v>
                </c:pt>
                <c:pt idx="3">
                  <c:v>-1.8999999999995687E-3</c:v>
                </c:pt>
                <c:pt idx="4">
                  <c:v>5.7000000000000384E-3</c:v>
                </c:pt>
              </c:numCache>
            </c:numRef>
          </c:yVal>
        </c:ser>
        <c:ser>
          <c:idx val="1"/>
          <c:order val="1"/>
          <c:tx>
            <c:strRef>
              <c:f>'Analysis, part 2'!$O$2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7060914260717409"/>
                  <c:y val="7.92614464858559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2'!$M$3:$M$7</c:f>
              <c:numCache>
                <c:formatCode>0.000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2'!$O$3:$O$7</c:f>
              <c:numCache>
                <c:formatCode>General</c:formatCode>
                <c:ptCount val="5"/>
                <c:pt idx="0">
                  <c:v>-1E-3</c:v>
                </c:pt>
                <c:pt idx="4">
                  <c:v>6.4999999999999997E-3</c:v>
                </c:pt>
              </c:numCache>
            </c:numRef>
          </c:yVal>
        </c:ser>
        <c:ser>
          <c:idx val="2"/>
          <c:order val="2"/>
          <c:tx>
            <c:strRef>
              <c:f>'Analysis, part 2'!$P$2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37055358705161862"/>
                  <c:y val="-0.44689231554389036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lang="sv-SE"/>
                  </a:pPr>
                  <a:endParaRPr lang="en-US"/>
                </a:p>
              </c:txPr>
            </c:trendlineLbl>
          </c:trendline>
          <c:xVal>
            <c:numRef>
              <c:f>'Analysis, part 2'!$M$3:$M$7</c:f>
              <c:numCache>
                <c:formatCode>0.000</c:formatCode>
                <c:ptCount val="5"/>
                <c:pt idx="0">
                  <c:v>1</c:v>
                </c:pt>
                <c:pt idx="1">
                  <c:v>1.2</c:v>
                </c:pt>
                <c:pt idx="2">
                  <c:v>1.5</c:v>
                </c:pt>
                <c:pt idx="3">
                  <c:v>1.7</c:v>
                </c:pt>
                <c:pt idx="4">
                  <c:v>2.1</c:v>
                </c:pt>
              </c:numCache>
            </c:numRef>
          </c:xVal>
          <c:yVal>
            <c:numRef>
              <c:f>'Analysis, part 2'!$P$3:$P$7</c:f>
              <c:numCache>
                <c:formatCode>General</c:formatCode>
                <c:ptCount val="5"/>
                <c:pt idx="0">
                  <c:v>7.4999999999999997E-3</c:v>
                </c:pt>
                <c:pt idx="4">
                  <c:v>-8.9999999999999998E-4</c:v>
                </c:pt>
              </c:numCache>
            </c:numRef>
          </c:yVal>
        </c:ser>
        <c:axId val="35840000"/>
        <c:axId val="35841536"/>
      </c:scatterChart>
      <c:valAx>
        <c:axId val="35840000"/>
        <c:scaling>
          <c:orientation val="minMax"/>
        </c:scaling>
        <c:axPos val="b"/>
        <c:numFmt formatCode="0.000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841536"/>
        <c:crosses val="autoZero"/>
        <c:crossBetween val="midCat"/>
      </c:valAx>
      <c:valAx>
        <c:axId val="3584153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sv-SE"/>
            </a:pPr>
            <a:endParaRPr lang="en-US"/>
          </a:p>
        </c:txPr>
        <c:crossAx val="35840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6829155730533705"/>
          <c:y val="0.45274387576552927"/>
          <c:w val="0.21781955380577431"/>
          <c:h val="0.41858595800524939"/>
        </c:manualLayout>
      </c:layout>
      <c:txPr>
        <a:bodyPr/>
        <a:lstStyle/>
        <a:p>
          <a:pPr>
            <a:defRPr lang="sv-SE"/>
          </a:pPr>
          <a:endParaRPr lang="en-US"/>
        </a:p>
      </c:tx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4</xdr:row>
      <xdr:rowOff>76200</xdr:rowOff>
    </xdr:from>
    <xdr:to>
      <xdr:col>26</xdr:col>
      <xdr:colOff>523875</xdr:colOff>
      <xdr:row>19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352424</xdr:colOff>
      <xdr:row>11</xdr:row>
      <xdr:rowOff>104776</xdr:rowOff>
    </xdr:from>
    <xdr:to>
      <xdr:col>14</xdr:col>
      <xdr:colOff>447675</xdr:colOff>
      <xdr:row>30</xdr:row>
      <xdr:rowOff>47626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9</xdr:row>
      <xdr:rowOff>161925</xdr:rowOff>
    </xdr:from>
    <xdr:to>
      <xdr:col>16</xdr:col>
      <xdr:colOff>190500</xdr:colOff>
      <xdr:row>24</xdr:row>
      <xdr:rowOff>47625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323850</xdr:colOff>
      <xdr:row>6</xdr:row>
      <xdr:rowOff>142875</xdr:rowOff>
    </xdr:from>
    <xdr:to>
      <xdr:col>26</xdr:col>
      <xdr:colOff>19050</xdr:colOff>
      <xdr:row>21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7"/>
  <sheetViews>
    <sheetView tabSelected="1" workbookViewId="0">
      <selection activeCell="N36" sqref="N36"/>
    </sheetView>
  </sheetViews>
  <sheetFormatPr defaultRowHeight="15"/>
  <sheetData>
    <row r="2" spans="3:9">
      <c r="C2" t="s">
        <v>0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0</v>
      </c>
    </row>
    <row r="3" spans="3:9">
      <c r="C3" s="2">
        <v>1</v>
      </c>
      <c r="D3">
        <v>2.11</v>
      </c>
      <c r="E3">
        <v>1.33</v>
      </c>
      <c r="F3">
        <v>1.87</v>
      </c>
      <c r="G3">
        <v>1.34</v>
      </c>
      <c r="H3">
        <v>1.48</v>
      </c>
      <c r="I3">
        <v>1</v>
      </c>
    </row>
    <row r="4" spans="3:9">
      <c r="C4" s="2">
        <v>1.2</v>
      </c>
      <c r="D4">
        <v>2.44</v>
      </c>
      <c r="E4">
        <v>1.84</v>
      </c>
      <c r="F4">
        <v>1.85</v>
      </c>
      <c r="G4">
        <v>2.12</v>
      </c>
      <c r="H4">
        <v>2.33</v>
      </c>
      <c r="I4">
        <v>1.2</v>
      </c>
    </row>
    <row r="5" spans="3:9">
      <c r="C5" s="2">
        <v>1.5</v>
      </c>
      <c r="D5">
        <v>2.35</v>
      </c>
      <c r="E5">
        <v>2.17</v>
      </c>
      <c r="F5">
        <v>2.44</v>
      </c>
      <c r="G5">
        <v>2.1</v>
      </c>
      <c r="H5">
        <v>2.35</v>
      </c>
      <c r="I5">
        <v>1.5</v>
      </c>
    </row>
    <row r="6" spans="3:9">
      <c r="C6" s="2">
        <v>1.7</v>
      </c>
      <c r="D6">
        <v>3.05</v>
      </c>
      <c r="E6">
        <v>3.21</v>
      </c>
      <c r="F6">
        <v>2.4300000000000002</v>
      </c>
      <c r="G6">
        <v>2.65</v>
      </c>
      <c r="H6">
        <v>2.33</v>
      </c>
      <c r="I6">
        <v>1.7</v>
      </c>
    </row>
    <row r="7" spans="3:9">
      <c r="C7" s="2">
        <v>2.1</v>
      </c>
      <c r="D7">
        <v>3.71</v>
      </c>
      <c r="E7">
        <v>3.35</v>
      </c>
      <c r="F7">
        <v>2.85</v>
      </c>
      <c r="G7">
        <v>3.65</v>
      </c>
      <c r="H7">
        <v>3.44</v>
      </c>
      <c r="I7">
        <v>2.1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U26"/>
  <sheetViews>
    <sheetView workbookViewId="0">
      <selection activeCell="T31" sqref="T31"/>
    </sheetView>
  </sheetViews>
  <sheetFormatPr defaultRowHeight="15"/>
  <cols>
    <col min="14" max="14" width="11.5703125" customWidth="1"/>
  </cols>
  <sheetData>
    <row r="2" spans="3:14">
      <c r="C2" t="s">
        <v>0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0</v>
      </c>
      <c r="J2" t="s">
        <v>2</v>
      </c>
      <c r="K2" t="s">
        <v>4</v>
      </c>
      <c r="L2" t="s">
        <v>5</v>
      </c>
      <c r="M2" t="s">
        <v>3</v>
      </c>
      <c r="N2" t="s">
        <v>11</v>
      </c>
    </row>
    <row r="3" spans="3:14">
      <c r="C3" s="2">
        <v>1</v>
      </c>
      <c r="D3">
        <v>2.11</v>
      </c>
      <c r="E3">
        <v>1.33</v>
      </c>
      <c r="F3">
        <v>1.87</v>
      </c>
      <c r="G3">
        <v>1.34</v>
      </c>
      <c r="H3">
        <v>1.48</v>
      </c>
      <c r="I3">
        <v>1</v>
      </c>
      <c r="J3" s="1">
        <f>AVERAGE(D3:H3)</f>
        <v>1.6260000000000001</v>
      </c>
      <c r="K3" s="1">
        <v>1.45</v>
      </c>
      <c r="L3" s="1">
        <v>1.85</v>
      </c>
      <c r="M3" s="1">
        <f>STDEV(D3:H3)</f>
        <v>0.3480373543170317</v>
      </c>
      <c r="N3" s="1">
        <f>M3/SQRT(5)</f>
        <v>0.15564703659241255</v>
      </c>
    </row>
    <row r="4" spans="3:14">
      <c r="C4" s="2">
        <v>1.2</v>
      </c>
      <c r="D4">
        <v>2.44</v>
      </c>
      <c r="E4">
        <v>1.84</v>
      </c>
      <c r="F4">
        <v>1.85</v>
      </c>
      <c r="G4">
        <v>2.12</v>
      </c>
      <c r="H4">
        <v>2.33</v>
      </c>
      <c r="I4">
        <v>1.2</v>
      </c>
      <c r="J4" s="1">
        <f t="shared" ref="J4:J7" si="0">AVERAGE(D4:H4)</f>
        <v>2.1160000000000001</v>
      </c>
      <c r="M4" s="1">
        <f t="shared" ref="M4:M7" si="1">STDEV(D4:H4)</f>
        <v>0.2728186210653526</v>
      </c>
      <c r="N4" s="1">
        <f t="shared" ref="N4:N7" si="2">M4/SQRT(5)</f>
        <v>0.12200819644597689</v>
      </c>
    </row>
    <row r="5" spans="3:14">
      <c r="C5" s="2">
        <v>1.5</v>
      </c>
      <c r="D5">
        <v>2.35</v>
      </c>
      <c r="E5">
        <v>2.17</v>
      </c>
      <c r="F5">
        <v>2.44</v>
      </c>
      <c r="G5">
        <v>2.1</v>
      </c>
      <c r="H5">
        <v>2.35</v>
      </c>
      <c r="I5">
        <v>1.5</v>
      </c>
      <c r="J5" s="1">
        <f t="shared" si="0"/>
        <v>2.2819999999999996</v>
      </c>
      <c r="M5" s="1">
        <f t="shared" si="1"/>
        <v>0.14131525041552481</v>
      </c>
      <c r="N5" s="1">
        <f t="shared" si="2"/>
        <v>6.319810123730378E-2</v>
      </c>
    </row>
    <row r="6" spans="3:14">
      <c r="C6" s="2">
        <v>1.7</v>
      </c>
      <c r="D6">
        <v>3.05</v>
      </c>
      <c r="E6">
        <v>3.21</v>
      </c>
      <c r="F6">
        <v>2.4300000000000002</v>
      </c>
      <c r="G6">
        <v>2.65</v>
      </c>
      <c r="H6">
        <v>2.33</v>
      </c>
      <c r="I6">
        <v>1.7</v>
      </c>
      <c r="J6" s="1">
        <f t="shared" si="0"/>
        <v>2.734</v>
      </c>
      <c r="M6" s="1">
        <f t="shared" si="1"/>
        <v>0.3837707649105131</v>
      </c>
      <c r="N6" s="1">
        <f t="shared" si="2"/>
        <v>0.17162750362339965</v>
      </c>
    </row>
    <row r="7" spans="3:14">
      <c r="C7" s="2">
        <v>2.1</v>
      </c>
      <c r="D7">
        <v>3.71</v>
      </c>
      <c r="E7">
        <v>3.35</v>
      </c>
      <c r="F7">
        <v>2.85</v>
      </c>
      <c r="G7">
        <v>3.65</v>
      </c>
      <c r="H7">
        <v>3.44</v>
      </c>
      <c r="I7">
        <v>2.1</v>
      </c>
      <c r="J7" s="1">
        <f t="shared" si="0"/>
        <v>3.4</v>
      </c>
      <c r="K7" s="1">
        <v>3.5</v>
      </c>
      <c r="L7" s="1">
        <v>3.05</v>
      </c>
      <c r="M7" s="1">
        <f t="shared" si="1"/>
        <v>0.34102785809959713</v>
      </c>
      <c r="N7" s="1">
        <f t="shared" si="2"/>
        <v>0.15251229458637028</v>
      </c>
    </row>
    <row r="21" spans="17:21">
      <c r="U21" t="s">
        <v>8</v>
      </c>
    </row>
    <row r="22" spans="17:21">
      <c r="Q22" t="s">
        <v>6</v>
      </c>
      <c r="R22">
        <v>1.863</v>
      </c>
      <c r="S22" t="s">
        <v>2</v>
      </c>
      <c r="T22">
        <f>(R22+R23)/2</f>
        <v>1.4765000000000001</v>
      </c>
      <c r="U22">
        <v>1.4</v>
      </c>
    </row>
    <row r="23" spans="17:21">
      <c r="R23">
        <v>1.0900000000000001</v>
      </c>
      <c r="S23" t="s">
        <v>7</v>
      </c>
      <c r="T23">
        <f>(R22-R23)/2</f>
        <v>0.38649999999999995</v>
      </c>
      <c r="U23">
        <v>0.5</v>
      </c>
    </row>
    <row r="25" spans="17:21">
      <c r="Q25" t="s">
        <v>9</v>
      </c>
      <c r="R25">
        <v>0.75900000000000001</v>
      </c>
      <c r="S25" t="s">
        <v>2</v>
      </c>
      <c r="T25">
        <f>(R25+R26)/2</f>
        <v>0.17300000000000001</v>
      </c>
      <c r="U25">
        <v>0.2</v>
      </c>
    </row>
    <row r="26" spans="17:21">
      <c r="R26">
        <v>-0.41299999999999998</v>
      </c>
      <c r="S26" t="s">
        <v>7</v>
      </c>
      <c r="T26">
        <f>(R25-R26)/2</f>
        <v>0.58599999999999997</v>
      </c>
      <c r="U26">
        <v>0.7</v>
      </c>
    </row>
  </sheetData>
  <pageMargins left="0.7" right="0.7" top="0.75" bottom="0.75" header="0.3" footer="0.3"/>
  <pageSetup paperSize="9" orientation="portrait" r:id="rId1"/>
  <ignoredErrors>
    <ignoredError sqref="M3:M7 J3:J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H7"/>
  <sheetViews>
    <sheetView workbookViewId="0">
      <selection activeCell="L13" sqref="L13"/>
    </sheetView>
  </sheetViews>
  <sheetFormatPr defaultRowHeight="15"/>
  <sheetData>
    <row r="2" spans="3:8">
      <c r="C2" s="1" t="s">
        <v>0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3:8">
      <c r="C3" s="1">
        <v>1</v>
      </c>
      <c r="D3" s="1">
        <v>1.772</v>
      </c>
      <c r="E3" s="1">
        <v>1.798</v>
      </c>
      <c r="F3" s="1">
        <v>1.774</v>
      </c>
      <c r="G3" s="1">
        <v>1.7769999999999999</v>
      </c>
      <c r="H3" s="1">
        <v>1.7709999999999999</v>
      </c>
    </row>
    <row r="4" spans="3:8">
      <c r="C4" s="1">
        <v>1.2</v>
      </c>
      <c r="D4" s="1">
        <v>2.0499999999999998</v>
      </c>
      <c r="E4" s="1">
        <v>2.0550000000000002</v>
      </c>
      <c r="F4" s="1">
        <v>2.0379999999999998</v>
      </c>
      <c r="G4" s="1">
        <v>2.0299999999999998</v>
      </c>
      <c r="H4" s="1">
        <v>2.0579999999999998</v>
      </c>
    </row>
    <row r="5" spans="3:8">
      <c r="C5" s="1">
        <v>1.5</v>
      </c>
      <c r="D5" s="1">
        <v>2.4350000000000001</v>
      </c>
      <c r="E5" s="1">
        <v>2.4489999999999998</v>
      </c>
      <c r="F5" s="1">
        <v>2.4380000000000002</v>
      </c>
      <c r="G5" s="1">
        <v>2.4590000000000001</v>
      </c>
      <c r="H5" s="1">
        <v>2.448</v>
      </c>
    </row>
    <row r="6" spans="3:8">
      <c r="C6" s="1">
        <v>1.7</v>
      </c>
      <c r="D6" s="1">
        <v>2.698</v>
      </c>
      <c r="E6" s="1">
        <v>2.7240000000000002</v>
      </c>
      <c r="F6" s="1">
        <v>2.7290000000000001</v>
      </c>
      <c r="G6" s="1">
        <v>2.71</v>
      </c>
      <c r="H6" s="1">
        <v>2.7050000000000001</v>
      </c>
    </row>
    <row r="7" spans="3:8">
      <c r="C7" s="1">
        <v>2.1</v>
      </c>
      <c r="D7" s="1">
        <v>3.2629999999999999</v>
      </c>
      <c r="E7" s="1">
        <v>3.262</v>
      </c>
      <c r="F7" s="1">
        <v>3.2589999999999999</v>
      </c>
      <c r="G7" s="1">
        <v>3.234</v>
      </c>
      <c r="H7" s="1">
        <v>3.2719999999999998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2:W31"/>
  <sheetViews>
    <sheetView topLeftCell="I1" workbookViewId="0">
      <selection activeCell="AA16" sqref="AA16"/>
    </sheetView>
  </sheetViews>
  <sheetFormatPr defaultRowHeight="15"/>
  <cols>
    <col min="12" max="12" width="12.28515625" customWidth="1"/>
  </cols>
  <sheetData>
    <row r="2" spans="3:16">
      <c r="C2" s="1" t="s">
        <v>0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0</v>
      </c>
      <c r="J2" t="s">
        <v>2</v>
      </c>
      <c r="K2" t="s">
        <v>3</v>
      </c>
      <c r="L2" s="1" t="s">
        <v>11</v>
      </c>
      <c r="M2" s="1" t="s">
        <v>0</v>
      </c>
      <c r="N2" t="s">
        <v>10</v>
      </c>
      <c r="O2" t="s">
        <v>4</v>
      </c>
      <c r="P2" t="s">
        <v>5</v>
      </c>
    </row>
    <row r="3" spans="3:16">
      <c r="C3" s="1">
        <v>1</v>
      </c>
      <c r="D3" s="1">
        <v>1.772</v>
      </c>
      <c r="E3" s="1">
        <v>1.798</v>
      </c>
      <c r="F3" s="1">
        <v>1.774</v>
      </c>
      <c r="G3" s="1">
        <v>1.7769999999999999</v>
      </c>
      <c r="H3" s="1">
        <v>1.7709999999999999</v>
      </c>
      <c r="I3" s="1">
        <f>C3</f>
        <v>1</v>
      </c>
      <c r="J3" s="3">
        <f>AVERAGE(D3:H3)</f>
        <v>1.7784</v>
      </c>
      <c r="K3" s="3">
        <f>STDEV(D3:H3)</f>
        <v>1.1193748255164608E-2</v>
      </c>
      <c r="L3" s="3">
        <f>K3/SQRT(5)</f>
        <v>5.0059964043135449E-3</v>
      </c>
      <c r="M3" s="1">
        <f>I3</f>
        <v>1</v>
      </c>
      <c r="N3">
        <f>J3-(1.343*M3+0.432)</f>
        <v>3.4000000000000696E-3</v>
      </c>
      <c r="O3">
        <v>-1E-3</v>
      </c>
      <c r="P3">
        <v>7.4999999999999997E-3</v>
      </c>
    </row>
    <row r="4" spans="3:16">
      <c r="C4" s="1">
        <v>1.2</v>
      </c>
      <c r="D4" s="1">
        <v>2.0499999999999998</v>
      </c>
      <c r="E4" s="1">
        <v>2.0550000000000002</v>
      </c>
      <c r="F4" s="1">
        <v>2.0379999999999998</v>
      </c>
      <c r="G4" s="1">
        <v>2.0299999999999998</v>
      </c>
      <c r="H4" s="1">
        <v>2.0579999999999998</v>
      </c>
      <c r="I4" s="1">
        <f t="shared" ref="I4:I7" si="0">C4</f>
        <v>1.2</v>
      </c>
      <c r="J4" s="3">
        <f t="shared" ref="J4:J7" si="1">AVERAGE(D4:H4)</f>
        <v>2.0461999999999998</v>
      </c>
      <c r="K4" s="3">
        <f t="shared" ref="K4:K7" si="2">STDEV(D4:H4)</f>
        <v>1.184060809249262E-2</v>
      </c>
      <c r="L4" s="3">
        <f t="shared" ref="L4:L7" si="3">K4/SQRT(5)</f>
        <v>5.2952809179495231E-3</v>
      </c>
      <c r="M4" s="1">
        <f t="shared" ref="M4:M7" si="4">I4</f>
        <v>1.2</v>
      </c>
      <c r="N4">
        <f>J4-(1.343*M4+0.432)</f>
        <v>2.5999999999997137E-3</v>
      </c>
    </row>
    <row r="5" spans="3:16">
      <c r="C5" s="1">
        <v>1.5</v>
      </c>
      <c r="D5" s="1">
        <v>2.4350000000000001</v>
      </c>
      <c r="E5" s="1">
        <v>2.4489999999999998</v>
      </c>
      <c r="F5" s="1">
        <v>2.4380000000000002</v>
      </c>
      <c r="G5" s="1">
        <v>2.4590000000000001</v>
      </c>
      <c r="H5" s="1">
        <v>2.448</v>
      </c>
      <c r="I5" s="1">
        <f t="shared" si="0"/>
        <v>1.5</v>
      </c>
      <c r="J5" s="3">
        <f t="shared" si="1"/>
        <v>2.4458000000000002</v>
      </c>
      <c r="K5" s="3">
        <f t="shared" si="2"/>
        <v>9.576011695899252E-3</v>
      </c>
      <c r="L5" s="3">
        <f t="shared" si="3"/>
        <v>4.2825226210727544E-3</v>
      </c>
      <c r="M5" s="1">
        <f t="shared" si="4"/>
        <v>1.5</v>
      </c>
      <c r="N5">
        <f>J5-(1.343*M5+0.432)</f>
        <v>-6.9999999999970086E-4</v>
      </c>
    </row>
    <row r="6" spans="3:16">
      <c r="C6" s="1">
        <v>1.7</v>
      </c>
      <c r="D6" s="1">
        <v>2.698</v>
      </c>
      <c r="E6" s="1">
        <v>2.7240000000000002</v>
      </c>
      <c r="F6" s="1">
        <v>2.7290000000000001</v>
      </c>
      <c r="G6" s="1">
        <v>2.71</v>
      </c>
      <c r="H6" s="1">
        <v>2.7050000000000001</v>
      </c>
      <c r="I6" s="1">
        <f t="shared" si="0"/>
        <v>1.7</v>
      </c>
      <c r="J6" s="3">
        <f t="shared" si="1"/>
        <v>2.7132000000000001</v>
      </c>
      <c r="K6" s="3">
        <f t="shared" si="2"/>
        <v>1.2988456413292609E-2</v>
      </c>
      <c r="L6" s="3">
        <f t="shared" si="3"/>
        <v>5.8086142925830751E-3</v>
      </c>
      <c r="M6" s="1">
        <f t="shared" si="4"/>
        <v>1.7</v>
      </c>
      <c r="N6">
        <f>J6-(1.343*M6+0.432)</f>
        <v>-1.8999999999995687E-3</v>
      </c>
    </row>
    <row r="7" spans="3:16">
      <c r="C7" s="1">
        <v>2.1</v>
      </c>
      <c r="D7" s="1">
        <v>3.2629999999999999</v>
      </c>
      <c r="E7" s="1">
        <v>3.262</v>
      </c>
      <c r="F7" s="1">
        <v>3.2589999999999999</v>
      </c>
      <c r="G7" s="1">
        <v>3.234</v>
      </c>
      <c r="H7" s="1">
        <v>3.2719999999999998</v>
      </c>
      <c r="I7" s="1">
        <f t="shared" si="0"/>
        <v>2.1</v>
      </c>
      <c r="J7" s="3">
        <f t="shared" si="1"/>
        <v>3.258</v>
      </c>
      <c r="K7" s="3">
        <f t="shared" si="2"/>
        <v>1.4265342617687051E-2</v>
      </c>
      <c r="L7" s="3">
        <f t="shared" si="3"/>
        <v>6.3796551630946078E-3</v>
      </c>
      <c r="M7" s="1">
        <f t="shared" si="4"/>
        <v>2.1</v>
      </c>
      <c r="N7">
        <f>J7-(1.343*M7+0.432)</f>
        <v>5.7000000000000384E-3</v>
      </c>
      <c r="O7">
        <v>6.4999999999999997E-3</v>
      </c>
      <c r="P7">
        <v>-8.9999999999999998E-4</v>
      </c>
    </row>
    <row r="20" spans="4:23">
      <c r="H20" t="s">
        <v>8</v>
      </c>
    </row>
    <row r="21" spans="4:23">
      <c r="D21" t="s">
        <v>6</v>
      </c>
      <c r="E21">
        <v>8.9999999999999993E-3</v>
      </c>
      <c r="F21" t="s">
        <v>2</v>
      </c>
      <c r="G21" s="3">
        <f>(E21+E22)/2</f>
        <v>9.9999999999999959E-4</v>
      </c>
      <c r="H21">
        <v>0</v>
      </c>
    </row>
    <row r="22" spans="4:23">
      <c r="E22">
        <v>-7.0000000000000001E-3</v>
      </c>
      <c r="F22" t="s">
        <v>7</v>
      </c>
      <c r="G22" s="3">
        <f>(E21-E22)/2</f>
        <v>8.0000000000000002E-3</v>
      </c>
      <c r="H22">
        <v>0.03</v>
      </c>
    </row>
    <row r="23" spans="4:23">
      <c r="G23" s="3"/>
    </row>
    <row r="24" spans="4:23">
      <c r="D24" t="s">
        <v>9</v>
      </c>
      <c r="E24">
        <v>1.4999999999999999E-2</v>
      </c>
      <c r="F24" t="s">
        <v>2</v>
      </c>
      <c r="G24" s="3">
        <f>(E24+E25)/2</f>
        <v>2.4999999999999996E-3</v>
      </c>
      <c r="H24">
        <v>0</v>
      </c>
    </row>
    <row r="25" spans="4:23">
      <c r="E25">
        <v>-0.01</v>
      </c>
      <c r="F25" t="s">
        <v>7</v>
      </c>
      <c r="G25" s="3">
        <f>(E24-E25)/2</f>
        <v>1.2500000000000001E-2</v>
      </c>
      <c r="H25">
        <v>0.04</v>
      </c>
    </row>
    <row r="26" spans="4:23">
      <c r="S26" t="s">
        <v>12</v>
      </c>
      <c r="T26">
        <v>7.0000000000000001E-3</v>
      </c>
      <c r="U26">
        <v>1.343</v>
      </c>
      <c r="V26">
        <f>U26+T26</f>
        <v>1.3499999999999999</v>
      </c>
      <c r="W26">
        <f>(V26+V27)/2</f>
        <v>1.3434999999999999</v>
      </c>
    </row>
    <row r="27" spans="4:23">
      <c r="T27">
        <v>-6.0000000000000001E-3</v>
      </c>
      <c r="U27">
        <v>1.343</v>
      </c>
      <c r="V27">
        <f>U27+T27</f>
        <v>1.337</v>
      </c>
      <c r="W27">
        <f>(V26-V27)/2</f>
        <v>6.4999999999999503E-3</v>
      </c>
    </row>
    <row r="29" spans="4:23">
      <c r="E29">
        <v>1.343</v>
      </c>
      <c r="F29">
        <f>E29+0.001</f>
        <v>1.3439999999999999</v>
      </c>
      <c r="S29" t="s">
        <v>13</v>
      </c>
      <c r="T29">
        <v>1.4999999999999999E-2</v>
      </c>
      <c r="U29">
        <v>0.432</v>
      </c>
      <c r="V29">
        <f>U29+T29</f>
        <v>0.44700000000000001</v>
      </c>
      <c r="W29">
        <f>(V29+V30)/2</f>
        <v>0.40449999999999997</v>
      </c>
    </row>
    <row r="30" spans="4:23">
      <c r="T30">
        <v>-7.0000000000000007E-2</v>
      </c>
      <c r="U30">
        <v>0.432</v>
      </c>
      <c r="V30">
        <f>U30+T30</f>
        <v>0.36199999999999999</v>
      </c>
      <c r="W30">
        <f>(V29-V30)/2</f>
        <v>4.250000000000001E-2</v>
      </c>
    </row>
    <row r="31" spans="4:23">
      <c r="E31">
        <v>0.432</v>
      </c>
    </row>
  </sheetData>
  <pageMargins left="0.7" right="0.7" top="0.75" bottom="0.75" header="0.3" footer="0.3"/>
  <ignoredErrors>
    <ignoredError sqref="J3:J7 K3:K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The Data, part 1</vt:lpstr>
      <vt:lpstr>Analysis, part 1.</vt:lpstr>
      <vt:lpstr>The Data, part 2</vt:lpstr>
      <vt:lpstr>Analysis, part 2</vt:lpstr>
      <vt:lpstr>Blad1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Mauritz Blomqvists</dc:creator>
  <cp:lastModifiedBy>Mauritz Blomqvists</cp:lastModifiedBy>
  <dcterms:created xsi:type="dcterms:W3CDTF">2016-12-07T17:58:10Z</dcterms:created>
  <dcterms:modified xsi:type="dcterms:W3CDTF">2017-01-07T14:01:47Z</dcterms:modified>
</cp:coreProperties>
</file>